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eYoonHee\Desktop\문광부결산공시(고운사업회)\"/>
    </mc:Choice>
  </mc:AlternateContent>
  <bookViews>
    <workbookView xWindow="360" yWindow="270" windowWidth="14940" windowHeight="9150" activeTab="1"/>
  </bookViews>
  <sheets>
    <sheet name="통합손익" sheetId="2" r:id="rId1"/>
    <sheet name="고유목적손익" sheetId="1" r:id="rId2"/>
  </sheets>
  <definedNames>
    <definedName name="_xlnm.Print_Area" localSheetId="0">통합손익!$A$1:$G$50</definedName>
  </definedNames>
  <calcPr calcId="162913"/>
</workbook>
</file>

<file path=xl/calcChain.xml><?xml version="1.0" encoding="utf-8"?>
<calcChain xmlns="http://schemas.openxmlformats.org/spreadsheetml/2006/main">
  <c r="C13" i="2" l="1"/>
  <c r="G13" i="2" s="1"/>
  <c r="C43" i="2"/>
  <c r="C42" i="2" l="1"/>
  <c r="F47" i="2"/>
  <c r="G46" i="2"/>
  <c r="F45" i="2"/>
  <c r="F44" i="2"/>
  <c r="G4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14" i="2"/>
  <c r="G12" i="2"/>
  <c r="H18" i="2" s="1"/>
  <c r="F9" i="2"/>
  <c r="G8" i="2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5" i="1"/>
  <c r="H46" i="1"/>
  <c r="H47" i="1"/>
  <c r="H48" i="1"/>
  <c r="H49" i="1"/>
  <c r="H50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5" i="1"/>
  <c r="G46" i="1"/>
  <c r="G48" i="1"/>
  <c r="G49" i="1"/>
  <c r="G50" i="1"/>
  <c r="H10" i="1"/>
  <c r="G10" i="1"/>
  <c r="H9" i="1"/>
  <c r="G9" i="1"/>
  <c r="F44" i="1"/>
  <c r="F14" i="1"/>
  <c r="C44" i="1"/>
  <c r="B47" i="1"/>
  <c r="D47" i="1" s="1"/>
  <c r="B44" i="1"/>
  <c r="G44" i="1" s="1"/>
  <c r="B14" i="1"/>
  <c r="B43" i="1" s="1"/>
  <c r="G43" i="1" s="1"/>
  <c r="C14" i="1"/>
  <c r="C43" i="1" s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46" i="1"/>
  <c r="D48" i="1"/>
  <c r="D49" i="1"/>
  <c r="D50" i="1"/>
  <c r="D9" i="1"/>
  <c r="F43" i="1" l="1"/>
  <c r="H43" i="1" s="1"/>
  <c r="H44" i="1"/>
  <c r="H42" i="2"/>
  <c r="G42" i="2"/>
  <c r="C50" i="2"/>
  <c r="G50" i="2" s="1"/>
  <c r="H13" i="2"/>
  <c r="C48" i="2"/>
  <c r="G48" i="2" s="1"/>
  <c r="D43" i="1"/>
  <c r="H14" i="1"/>
  <c r="G47" i="1"/>
  <c r="G14" i="1"/>
  <c r="B51" i="1"/>
  <c r="D14" i="1"/>
  <c r="F51" i="1" l="1"/>
  <c r="C51" i="1"/>
  <c r="H51" i="1" s="1"/>
  <c r="G51" i="1"/>
  <c r="D51" i="1" l="1"/>
</calcChain>
</file>

<file path=xl/sharedStrings.xml><?xml version="1.0" encoding="utf-8"?>
<sst xmlns="http://schemas.openxmlformats.org/spreadsheetml/2006/main" count="112" uniqueCount="60">
  <si>
    <t>제 8(당)기 2018년  1월  1일부터  2018년 12월 31일까지</t>
  </si>
  <si>
    <t>손   익   계   산   서</t>
  </si>
  <si>
    <t>회사명 : 사단법인고운국제교류사업회</t>
  </si>
  <si>
    <t>(단위 : 원)</t>
  </si>
  <si>
    <t>과        목</t>
  </si>
  <si>
    <t>제 8 (당)기</t>
  </si>
  <si>
    <t>금          액</t>
  </si>
  <si>
    <t xml:space="preserve">  Ⅰ. 매           출           액</t>
  </si>
  <si>
    <t xml:space="preserve">       임    대    료   수   입</t>
  </si>
  <si>
    <t xml:space="preserve">  Ⅱ. 매       출       원      가</t>
  </si>
  <si>
    <t xml:space="preserve">       상   품   매  출  원  가</t>
  </si>
  <si>
    <t xml:space="preserve">  Ⅲ. 매     출     총    이    익</t>
  </si>
  <si>
    <t xml:space="preserve">  Ⅳ. 판   매   비  와  관  리  비</t>
  </si>
  <si>
    <t xml:space="preserve">       직      원     급     여</t>
  </si>
  <si>
    <t xml:space="preserve">       잡                    급</t>
  </si>
  <si>
    <t xml:space="preserve">       복    리    후   생   비</t>
  </si>
  <si>
    <t xml:space="preserve">       복 리 후 생 비 /기념사업</t>
  </si>
  <si>
    <t xml:space="preserve">       여    비    교   통   비</t>
  </si>
  <si>
    <t xml:space="preserve">       여 비 교 통 비 /기념사업</t>
  </si>
  <si>
    <t xml:space="preserve">       접         대         비</t>
  </si>
  <si>
    <t xml:space="preserve">       통         신         비</t>
  </si>
  <si>
    <t xml:space="preserve">       통  신  비 / 기 념 사 업</t>
  </si>
  <si>
    <t xml:space="preserve">       세   금   과  공  과  금</t>
  </si>
  <si>
    <t xml:space="preserve">       세 금 과 공 과 /기념사업</t>
  </si>
  <si>
    <t xml:space="preserve">       보         험         료</t>
  </si>
  <si>
    <t xml:space="preserve">       운         반         비</t>
  </si>
  <si>
    <t xml:space="preserve">       운 반 비 / 기 념 사 업회</t>
  </si>
  <si>
    <t xml:space="preserve">       도    서    인   쇄   비</t>
  </si>
  <si>
    <t xml:space="preserve">       도 서 인 쇄 비 /기념사업</t>
  </si>
  <si>
    <t xml:space="preserve">       회  의  비 / 기 념 사 업</t>
  </si>
  <si>
    <t xml:space="preserve">       사    무    용   품   비</t>
  </si>
  <si>
    <t xml:space="preserve">       사 무 용 품 비 /기념사업</t>
  </si>
  <si>
    <t xml:space="preserve">       소      모     품     비</t>
  </si>
  <si>
    <t xml:space="preserve">       소 모 품 비 / 기 념 사업</t>
  </si>
  <si>
    <t xml:space="preserve">       지    급    수   수   료</t>
  </si>
  <si>
    <t xml:space="preserve">       지 급 수 수 료 /기념사업</t>
  </si>
  <si>
    <t xml:space="preserve">       광  고  선 전 비 / 기 념</t>
  </si>
  <si>
    <t xml:space="preserve">       건    물    관   리   비</t>
  </si>
  <si>
    <t xml:space="preserve">       잡                    비</t>
  </si>
  <si>
    <t xml:space="preserve">       기    념    사   업   비</t>
  </si>
  <si>
    <t xml:space="preserve">       업 무 추 진 비 /기념사업</t>
  </si>
  <si>
    <t xml:space="preserve">  Ⅴ. 영       업       손      실</t>
  </si>
  <si>
    <t xml:space="preserve">  Ⅵ. 영     업     외    수    익</t>
  </si>
  <si>
    <t xml:space="preserve">       이      자     수     익</t>
  </si>
  <si>
    <t xml:space="preserve">       잡         이         익</t>
  </si>
  <si>
    <t xml:space="preserve">  Ⅶ. 영     업     외    비    용</t>
  </si>
  <si>
    <t xml:space="preserve">       잡         손         실</t>
  </si>
  <si>
    <t xml:space="preserve">  Ⅷ. 법  인  세  차  감  전 손 실</t>
  </si>
  <si>
    <t xml:space="preserve">  Ⅸ. 법       인       세      등</t>
  </si>
  <si>
    <t xml:space="preserve">  Ⅹ. 당     기     순    손    실</t>
  </si>
  <si>
    <t>수익사업</t>
    <phoneticPr fontId="17" type="noConversion"/>
  </si>
  <si>
    <t>고유목적사업</t>
    <phoneticPr fontId="17" type="noConversion"/>
  </si>
  <si>
    <t>서울</t>
    <phoneticPr fontId="17" type="noConversion"/>
  </si>
  <si>
    <t>합계</t>
    <phoneticPr fontId="17" type="noConversion"/>
  </si>
  <si>
    <t xml:space="preserve">  Ⅹ. 당     기     순    이    익</t>
    <phoneticPr fontId="17" type="noConversion"/>
  </si>
  <si>
    <t xml:space="preserve">  Ⅴ. 영       업       이      익</t>
    <phoneticPr fontId="17" type="noConversion"/>
  </si>
  <si>
    <t>경남</t>
    <phoneticPr fontId="17" type="noConversion"/>
  </si>
  <si>
    <t>합산손익</t>
    <phoneticPr fontId="17" type="noConversion"/>
  </si>
  <si>
    <t>회사명 : 사단법인고운국제교류사업회</t>
    <phoneticPr fontId="17" type="noConversion"/>
  </si>
  <si>
    <t xml:space="preserve">       임대료수입 및 기부금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</si>
</sst>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,##0"/>
  </numFmts>
  <fonts count="22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돋움체"/>
      <family val="3"/>
      <charset val="129"/>
    </font>
    <font>
      <b/>
      <sz val="19"/>
      <color indexed="8"/>
      <name val="돋움체"/>
      <family val="3"/>
      <charset val="129"/>
    </font>
    <font>
      <sz val="10"/>
      <color indexed="8"/>
      <name val="돋움체"/>
      <family val="3"/>
      <charset val="129"/>
    </font>
    <font>
      <sz val="10"/>
      <color indexed="8"/>
      <name val="돋움체"/>
      <family val="3"/>
      <charset val="129"/>
    </font>
    <font>
      <b/>
      <sz val="10"/>
      <color indexed="8"/>
      <name val="돋움체"/>
      <family val="3"/>
      <charset val="129"/>
    </font>
    <font>
      <b/>
      <sz val="10"/>
      <color indexed="8"/>
      <name val="돋움체"/>
      <family val="3"/>
      <charset val="129"/>
    </font>
    <font>
      <b/>
      <sz val="9"/>
      <color indexed="8"/>
      <name val="돋움체"/>
      <family val="3"/>
      <charset val="129"/>
    </font>
    <font>
      <b/>
      <sz val="9"/>
      <color indexed="8"/>
      <name val="바탕체"/>
      <family val="1"/>
      <charset val="129"/>
    </font>
    <font>
      <b/>
      <sz val="9"/>
      <color indexed="8"/>
      <name val="바탕체"/>
      <family val="1"/>
      <charset val="129"/>
    </font>
    <font>
      <sz val="9"/>
      <color indexed="8"/>
      <name val="돋움체"/>
      <family val="3"/>
      <charset val="129"/>
    </font>
    <font>
      <sz val="9"/>
      <color indexed="8"/>
      <name val="바탕체"/>
      <family val="1"/>
      <charset val="129"/>
    </font>
    <font>
      <b/>
      <sz val="9"/>
      <color indexed="8"/>
      <name val="바탕체"/>
      <family val="1"/>
      <charset val="129"/>
    </font>
    <font>
      <b/>
      <sz val="9"/>
      <color indexed="8"/>
      <name val="바탕체"/>
      <family val="1"/>
      <charset val="129"/>
    </font>
    <font>
      <b/>
      <sz val="9"/>
      <color indexed="8"/>
      <name val="바탕체"/>
      <family val="1"/>
      <charset val="129"/>
    </font>
    <font>
      <b/>
      <sz val="9"/>
      <color indexed="8"/>
      <name val="바탕체"/>
      <family val="1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b/>
      <sz val="10"/>
      <name val="Arial"/>
      <family val="2"/>
    </font>
    <font>
      <sz val="9"/>
      <name val="바탕체"/>
      <family val="1"/>
      <charset val="129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3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3"/>
      </bottom>
      <diagonal/>
    </border>
    <border>
      <left style="thin">
        <color indexed="8"/>
      </left>
      <right/>
      <top style="thin">
        <color indexed="8"/>
      </top>
      <bottom style="medium">
        <color indexed="63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3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3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3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3" fontId="1" fillId="0" borderId="0" applyFont="0" applyFill="0" applyBorder="0" applyAlignment="0" applyProtection="0"/>
  </cellStyleXfs>
  <cellXfs count="138">
    <xf numFmtId="0" fontId="0" fillId="0" borderId="0" xfId="0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3" fontId="9" fillId="2" borderId="18" xfId="1" applyFont="1" applyFill="1" applyBorder="1" applyAlignment="1">
      <alignment horizontal="right" vertical="center"/>
    </xf>
    <xf numFmtId="3" fontId="12" fillId="2" borderId="21" xfId="1" applyFont="1" applyFill="1" applyBorder="1" applyAlignment="1">
      <alignment horizontal="right" vertical="center"/>
    </xf>
    <xf numFmtId="3" fontId="12" fillId="2" borderId="23" xfId="1" applyFont="1" applyFill="1" applyBorder="1" applyAlignment="1">
      <alignment horizontal="right" vertical="center"/>
    </xf>
    <xf numFmtId="3" fontId="9" fillId="2" borderId="21" xfId="1" applyFont="1" applyFill="1" applyBorder="1" applyAlignment="1">
      <alignment horizontal="right" vertical="center"/>
    </xf>
    <xf numFmtId="3" fontId="13" fillId="2" borderId="18" xfId="1" applyFont="1" applyFill="1" applyBorder="1" applyAlignment="1">
      <alignment horizontal="right" vertical="center"/>
    </xf>
    <xf numFmtId="3" fontId="13" fillId="2" borderId="21" xfId="1" applyFont="1" applyFill="1" applyBorder="1" applyAlignment="1">
      <alignment horizontal="right" vertical="center"/>
    </xf>
    <xf numFmtId="3" fontId="0" fillId="5" borderId="20" xfId="0" applyNumberFormat="1" applyFill="1" applyBorder="1"/>
    <xf numFmtId="3" fontId="0" fillId="5" borderId="24" xfId="0" applyNumberFormat="1" applyFill="1" applyBorder="1"/>
    <xf numFmtId="3" fontId="0" fillId="5" borderId="22" xfId="0" applyNumberFormat="1" applyFill="1" applyBorder="1"/>
    <xf numFmtId="3" fontId="10" fillId="2" borderId="26" xfId="1" applyFont="1" applyFill="1" applyBorder="1" applyAlignment="1">
      <alignment horizontal="right" vertical="center"/>
    </xf>
    <xf numFmtId="3" fontId="12" fillId="2" borderId="27" xfId="1" applyFont="1" applyFill="1" applyBorder="1" applyAlignment="1">
      <alignment horizontal="right" vertical="center"/>
    </xf>
    <xf numFmtId="3" fontId="10" fillId="2" borderId="28" xfId="1" applyFont="1" applyFill="1" applyBorder="1" applyAlignment="1">
      <alignment horizontal="right" vertical="center"/>
    </xf>
    <xf numFmtId="3" fontId="12" fillId="2" borderId="28" xfId="1" applyFont="1" applyFill="1" applyBorder="1" applyAlignment="1">
      <alignment horizontal="right" vertical="center"/>
    </xf>
    <xf numFmtId="3" fontId="14" fillId="2" borderId="28" xfId="1" applyFont="1" applyFill="1" applyBorder="1" applyAlignment="1">
      <alignment horizontal="right" vertical="center"/>
    </xf>
    <xf numFmtId="3" fontId="19" fillId="5" borderId="22" xfId="0" applyNumberFormat="1" applyFont="1" applyFill="1" applyBorder="1"/>
    <xf numFmtId="3" fontId="15" fillId="2" borderId="23" xfId="1" applyFont="1" applyFill="1" applyBorder="1" applyAlignment="1">
      <alignment horizontal="right" vertical="center"/>
    </xf>
    <xf numFmtId="3" fontId="16" fillId="2" borderId="27" xfId="1" applyFont="1" applyFill="1" applyBorder="1" applyAlignment="1">
      <alignment horizontal="right" vertical="center"/>
    </xf>
    <xf numFmtId="3" fontId="19" fillId="5" borderId="24" xfId="0" applyNumberFormat="1" applyFont="1" applyFill="1" applyBorder="1"/>
    <xf numFmtId="3" fontId="19" fillId="5" borderId="20" xfId="0" applyNumberFormat="1" applyFont="1" applyFill="1" applyBorder="1"/>
    <xf numFmtId="3" fontId="9" fillId="2" borderId="23" xfId="1" applyFont="1" applyFill="1" applyBorder="1" applyAlignment="1">
      <alignment horizontal="right" vertical="center"/>
    </xf>
    <xf numFmtId="3" fontId="14" fillId="2" borderId="26" xfId="1" applyFont="1" applyFill="1" applyBorder="1" applyAlignment="1">
      <alignment horizontal="right" vertical="center"/>
    </xf>
    <xf numFmtId="3" fontId="9" fillId="2" borderId="28" xfId="1" applyFont="1" applyFill="1" applyBorder="1" applyAlignment="1">
      <alignment horizontal="right" vertical="center"/>
    </xf>
    <xf numFmtId="3" fontId="10" fillId="2" borderId="27" xfId="1" applyFont="1" applyFill="1" applyBorder="1" applyAlignment="1">
      <alignment horizontal="right" vertical="center"/>
    </xf>
    <xf numFmtId="0" fontId="0" fillId="5" borderId="22" xfId="0" applyFill="1" applyBorder="1"/>
    <xf numFmtId="0" fontId="6" fillId="3" borderId="34" xfId="0" applyFont="1" applyFill="1" applyBorder="1" applyAlignment="1">
      <alignment horizontal="center" vertical="center"/>
    </xf>
    <xf numFmtId="0" fontId="0" fillId="5" borderId="28" xfId="0" applyFill="1" applyBorder="1" applyAlignment="1">
      <alignment horizontal="right"/>
    </xf>
    <xf numFmtId="0" fontId="0" fillId="5" borderId="13" xfId="0" applyFill="1" applyBorder="1"/>
    <xf numFmtId="0" fontId="0" fillId="5" borderId="28" xfId="0" applyFill="1" applyBorder="1"/>
    <xf numFmtId="0" fontId="0" fillId="5" borderId="27" xfId="0" applyFill="1" applyBorder="1"/>
    <xf numFmtId="3" fontId="19" fillId="5" borderId="28" xfId="1" applyFont="1" applyFill="1" applyBorder="1" applyAlignment="1">
      <alignment horizontal="right"/>
    </xf>
    <xf numFmtId="3" fontId="0" fillId="5" borderId="28" xfId="1" applyFont="1" applyFill="1" applyBorder="1" applyAlignment="1">
      <alignment horizontal="right"/>
    </xf>
    <xf numFmtId="0" fontId="0" fillId="5" borderId="26" xfId="0" applyFill="1" applyBorder="1"/>
    <xf numFmtId="3" fontId="0" fillId="5" borderId="28" xfId="1" applyFont="1" applyFill="1" applyBorder="1"/>
    <xf numFmtId="3" fontId="19" fillId="5" borderId="28" xfId="1" applyFont="1" applyFill="1" applyBorder="1"/>
    <xf numFmtId="3" fontId="19" fillId="5" borderId="28" xfId="0" applyNumberFormat="1" applyFont="1" applyFill="1" applyBorder="1"/>
    <xf numFmtId="3" fontId="19" fillId="5" borderId="13" xfId="0" applyNumberFormat="1" applyFont="1" applyFill="1" applyBorder="1"/>
    <xf numFmtId="0" fontId="0" fillId="0" borderId="0" xfId="0" applyBorder="1"/>
    <xf numFmtId="176" fontId="0" fillId="0" borderId="0" xfId="0" applyNumberFormat="1" applyBorder="1"/>
    <xf numFmtId="0" fontId="0" fillId="0" borderId="0" xfId="0" applyFill="1"/>
    <xf numFmtId="176" fontId="9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Border="1"/>
    <xf numFmtId="0" fontId="6" fillId="0" borderId="0" xfId="0" applyFont="1" applyFill="1" applyBorder="1" applyAlignment="1">
      <alignment vertical="center"/>
    </xf>
    <xf numFmtId="3" fontId="6" fillId="3" borderId="23" xfId="1" applyFont="1" applyFill="1" applyBorder="1" applyAlignment="1">
      <alignment horizontal="center" vertical="center"/>
    </xf>
    <xf numFmtId="3" fontId="6" fillId="4" borderId="27" xfId="1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 vertical="center"/>
    </xf>
    <xf numFmtId="3" fontId="9" fillId="5" borderId="20" xfId="0" applyNumberFormat="1" applyFont="1" applyFill="1" applyBorder="1" applyAlignment="1">
      <alignment horizontal="right" vertical="center"/>
    </xf>
    <xf numFmtId="3" fontId="12" fillId="5" borderId="24" xfId="0" applyNumberFormat="1" applyFont="1" applyFill="1" applyBorder="1" applyAlignment="1">
      <alignment horizontal="right" vertical="center"/>
    </xf>
    <xf numFmtId="0" fontId="9" fillId="5" borderId="30" xfId="0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right" vertical="center"/>
    </xf>
    <xf numFmtId="176" fontId="12" fillId="5" borderId="22" xfId="0" applyNumberFormat="1" applyFont="1" applyFill="1" applyBorder="1" applyAlignment="1">
      <alignment horizontal="right" vertical="center"/>
    </xf>
    <xf numFmtId="0" fontId="6" fillId="4" borderId="30" xfId="0" applyFont="1" applyFill="1" applyBorder="1" applyAlignment="1">
      <alignment horizontal="center" vertical="center"/>
    </xf>
    <xf numFmtId="3" fontId="8" fillId="5" borderId="26" xfId="0" applyNumberFormat="1" applyFont="1" applyFill="1" applyBorder="1" applyAlignment="1">
      <alignment horizontal="right" vertical="center"/>
    </xf>
    <xf numFmtId="3" fontId="11" fillId="5" borderId="27" xfId="0" applyNumberFormat="1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3" fontId="11" fillId="5" borderId="28" xfId="0" applyNumberFormat="1" applyFont="1" applyFill="1" applyBorder="1" applyAlignment="1">
      <alignment horizontal="right" vertical="center"/>
    </xf>
    <xf numFmtId="176" fontId="12" fillId="5" borderId="24" xfId="0" applyNumberFormat="1" applyFont="1" applyFill="1" applyBorder="1" applyAlignment="1">
      <alignment horizontal="right" vertical="center"/>
    </xf>
    <xf numFmtId="3" fontId="8" fillId="5" borderId="13" xfId="0" applyNumberFormat="1" applyFont="1" applyFill="1" applyBorder="1" applyAlignment="1">
      <alignment horizontal="right" vertical="center"/>
    </xf>
    <xf numFmtId="176" fontId="9" fillId="5" borderId="30" xfId="0" applyNumberFormat="1" applyFont="1" applyFill="1" applyBorder="1" applyAlignment="1">
      <alignment horizontal="right" vertical="center"/>
    </xf>
    <xf numFmtId="176" fontId="9" fillId="5" borderId="20" xfId="0" applyNumberFormat="1" applyFont="1" applyFill="1" applyBorder="1" applyAlignment="1">
      <alignment horizontal="right" vertical="center"/>
    </xf>
    <xf numFmtId="3" fontId="8" fillId="5" borderId="28" xfId="0" applyNumberFormat="1" applyFont="1" applyFill="1" applyBorder="1" applyAlignment="1">
      <alignment horizontal="right" vertical="center"/>
    </xf>
    <xf numFmtId="176" fontId="9" fillId="5" borderId="22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176" fontId="9" fillId="2" borderId="11" xfId="0" applyNumberFormat="1" applyFont="1" applyFill="1" applyBorder="1" applyAlignment="1">
      <alignment horizontal="right" vertical="center"/>
    </xf>
    <xf numFmtId="176" fontId="9" fillId="2" borderId="39" xfId="0" applyNumberFormat="1" applyFont="1" applyFill="1" applyBorder="1" applyAlignment="1">
      <alignment horizontal="right" vertical="center"/>
    </xf>
    <xf numFmtId="176" fontId="9" fillId="2" borderId="40" xfId="0" applyNumberFormat="1" applyFont="1" applyFill="1" applyBorder="1" applyAlignment="1">
      <alignment horizontal="right" vertical="center"/>
    </xf>
    <xf numFmtId="176" fontId="9" fillId="2" borderId="43" xfId="0" applyNumberFormat="1" applyFont="1" applyFill="1" applyBorder="1" applyAlignment="1">
      <alignment horizontal="right" vertical="center"/>
    </xf>
    <xf numFmtId="176" fontId="12" fillId="2" borderId="44" xfId="0" applyNumberFormat="1" applyFont="1" applyFill="1" applyBorder="1" applyAlignment="1">
      <alignment horizontal="right" vertical="center"/>
    </xf>
    <xf numFmtId="176" fontId="9" fillId="2" borderId="45" xfId="0" applyNumberFormat="1" applyFont="1" applyFill="1" applyBorder="1" applyAlignment="1">
      <alignment horizontal="right" vertical="center"/>
    </xf>
    <xf numFmtId="176" fontId="9" fillId="2" borderId="46" xfId="0" applyNumberFormat="1" applyFont="1" applyFill="1" applyBorder="1" applyAlignment="1">
      <alignment horizontal="right" vertical="center"/>
    </xf>
    <xf numFmtId="0" fontId="0" fillId="5" borderId="47" xfId="0" applyFill="1" applyBorder="1"/>
    <xf numFmtId="0" fontId="0" fillId="5" borderId="25" xfId="0" applyFill="1" applyBorder="1"/>
    <xf numFmtId="176" fontId="9" fillId="2" borderId="48" xfId="0" applyNumberFormat="1" applyFont="1" applyFill="1" applyBorder="1" applyAlignment="1">
      <alignment horizontal="right" vertical="center"/>
    </xf>
    <xf numFmtId="176" fontId="9" fillId="2" borderId="49" xfId="0" applyNumberFormat="1" applyFont="1" applyFill="1" applyBorder="1" applyAlignment="1">
      <alignment horizontal="right" vertical="center"/>
    </xf>
    <xf numFmtId="0" fontId="0" fillId="5" borderId="50" xfId="0" applyFill="1" applyBorder="1"/>
    <xf numFmtId="0" fontId="0" fillId="5" borderId="51" xfId="0" applyFill="1" applyBorder="1"/>
    <xf numFmtId="0" fontId="0" fillId="5" borderId="16" xfId="0" applyFill="1" applyBorder="1"/>
    <xf numFmtId="0" fontId="0" fillId="0" borderId="51" xfId="0" applyBorder="1"/>
    <xf numFmtId="0" fontId="0" fillId="0" borderId="52" xfId="0" applyBorder="1"/>
    <xf numFmtId="0" fontId="0" fillId="5" borderId="17" xfId="0" applyFill="1" applyBorder="1"/>
    <xf numFmtId="176" fontId="12" fillId="5" borderId="51" xfId="0" applyNumberFormat="1" applyFont="1" applyFill="1" applyBorder="1" applyAlignment="1">
      <alignment horizontal="right" vertical="center"/>
    </xf>
    <xf numFmtId="3" fontId="12" fillId="5" borderId="51" xfId="1" applyFont="1" applyFill="1" applyBorder="1" applyAlignment="1">
      <alignment horizontal="right" vertical="center"/>
    </xf>
    <xf numFmtId="3" fontId="12" fillId="5" borderId="16" xfId="1" applyFont="1" applyFill="1" applyBorder="1" applyAlignment="1">
      <alignment horizontal="right" vertical="center"/>
    </xf>
    <xf numFmtId="176" fontId="12" fillId="2" borderId="53" xfId="0" applyNumberFormat="1" applyFont="1" applyFill="1" applyBorder="1" applyAlignment="1">
      <alignment horizontal="right" vertical="center"/>
    </xf>
    <xf numFmtId="176" fontId="9" fillId="2" borderId="44" xfId="0" applyNumberFormat="1" applyFont="1" applyFill="1" applyBorder="1" applyAlignment="1">
      <alignment horizontal="right" vertical="center"/>
    </xf>
    <xf numFmtId="176" fontId="9" fillId="2" borderId="58" xfId="0" applyNumberFormat="1" applyFont="1" applyFill="1" applyBorder="1" applyAlignment="1">
      <alignment horizontal="right" vertical="center"/>
    </xf>
    <xf numFmtId="176" fontId="9" fillId="2" borderId="59" xfId="0" applyNumberFormat="1" applyFont="1" applyFill="1" applyBorder="1" applyAlignment="1">
      <alignment horizontal="right" vertical="center"/>
    </xf>
    <xf numFmtId="176" fontId="9" fillId="2" borderId="60" xfId="0" applyNumberFormat="1" applyFont="1" applyFill="1" applyBorder="1" applyAlignment="1">
      <alignment horizontal="right" vertical="center"/>
    </xf>
    <xf numFmtId="0" fontId="0" fillId="0" borderId="19" xfId="0" applyFill="1" applyBorder="1"/>
    <xf numFmtId="176" fontId="9" fillId="0" borderId="19" xfId="0" applyNumberFormat="1" applyFont="1" applyFill="1" applyBorder="1" applyAlignment="1">
      <alignment horizontal="right" vertical="center"/>
    </xf>
    <xf numFmtId="0" fontId="0" fillId="0" borderId="0" xfId="0" applyFill="1" applyBorder="1"/>
    <xf numFmtId="176" fontId="12" fillId="0" borderId="0" xfId="0" applyNumberFormat="1" applyFont="1" applyFill="1" applyBorder="1" applyAlignment="1">
      <alignment horizontal="right" vertical="center"/>
    </xf>
    <xf numFmtId="0" fontId="20" fillId="5" borderId="51" xfId="0" applyFont="1" applyFill="1" applyBorder="1"/>
    <xf numFmtId="3" fontId="20" fillId="5" borderId="51" xfId="1" applyFont="1" applyFill="1" applyBorder="1"/>
    <xf numFmtId="176" fontId="0" fillId="0" borderId="0" xfId="0" applyNumberFormat="1"/>
    <xf numFmtId="3" fontId="1" fillId="5" borderId="28" xfId="1" applyFont="1" applyFill="1" applyBorder="1"/>
    <xf numFmtId="3" fontId="21" fillId="5" borderId="27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E13" sqref="C13:E13"/>
    </sheetView>
  </sheetViews>
  <sheetFormatPr defaultRowHeight="12.75" x14ac:dyDescent="0.2"/>
  <cols>
    <col min="1" max="1" width="40.5703125" customWidth="1"/>
    <col min="2" max="7" width="21.42578125" customWidth="1"/>
    <col min="8" max="8" width="12.7109375" bestFit="1" customWidth="1"/>
  </cols>
  <sheetData>
    <row r="1" spans="1:9" ht="24" x14ac:dyDescent="0.2">
      <c r="A1" s="115" t="s">
        <v>1</v>
      </c>
      <c r="B1" s="115"/>
      <c r="C1" s="115"/>
      <c r="D1" s="115"/>
      <c r="E1" s="115"/>
      <c r="F1" s="115"/>
      <c r="G1" s="115"/>
    </row>
    <row r="2" spans="1:9" x14ac:dyDescent="0.2">
      <c r="A2" s="71"/>
      <c r="B2" s="71"/>
      <c r="C2" s="71"/>
      <c r="D2" s="70"/>
      <c r="E2" s="70"/>
    </row>
    <row r="3" spans="1:9" x14ac:dyDescent="0.2">
      <c r="A3" s="116" t="s">
        <v>0</v>
      </c>
      <c r="B3" s="116"/>
      <c r="C3" s="116"/>
      <c r="D3" s="116"/>
      <c r="E3" s="116"/>
      <c r="F3" s="116"/>
      <c r="G3" s="116"/>
    </row>
    <row r="4" spans="1:9" x14ac:dyDescent="0.2">
      <c r="A4" s="71"/>
      <c r="B4" s="71"/>
      <c r="C4" s="71"/>
      <c r="D4" s="70"/>
      <c r="E4" s="70"/>
    </row>
    <row r="5" spans="1:9" ht="13.5" thickBot="1" x14ac:dyDescent="0.25">
      <c r="A5" s="72" t="s">
        <v>58</v>
      </c>
      <c r="B5" s="71"/>
      <c r="D5" s="70"/>
      <c r="E5" s="70"/>
      <c r="G5" s="73" t="s">
        <v>3</v>
      </c>
    </row>
    <row r="6" spans="1:9" ht="15" customHeight="1" thickBot="1" x14ac:dyDescent="0.25">
      <c r="A6" s="125" t="s">
        <v>4</v>
      </c>
      <c r="B6" s="126" t="s">
        <v>5</v>
      </c>
      <c r="C6" s="127"/>
      <c r="D6" s="121" t="s">
        <v>5</v>
      </c>
      <c r="E6" s="122"/>
      <c r="F6" s="117" t="s">
        <v>5</v>
      </c>
      <c r="G6" s="118"/>
      <c r="H6" s="42"/>
      <c r="I6" s="42"/>
    </row>
    <row r="7" spans="1:9" ht="15" customHeight="1" thickBot="1" x14ac:dyDescent="0.25">
      <c r="A7" s="125"/>
      <c r="B7" s="128" t="s">
        <v>6</v>
      </c>
      <c r="C7" s="129"/>
      <c r="D7" s="123" t="s">
        <v>6</v>
      </c>
      <c r="E7" s="124"/>
      <c r="F7" s="119" t="s">
        <v>6</v>
      </c>
      <c r="G7" s="120"/>
      <c r="H7" s="42"/>
      <c r="I7" s="42"/>
    </row>
    <row r="8" spans="1:9" ht="15" customHeight="1" x14ac:dyDescent="0.2">
      <c r="A8" s="74" t="s">
        <v>7</v>
      </c>
      <c r="B8" s="75"/>
      <c r="C8" s="81">
        <v>41300000</v>
      </c>
      <c r="D8" s="92"/>
      <c r="E8" s="88"/>
      <c r="F8" s="102"/>
      <c r="G8" s="84">
        <f>SUM(B8:E8)</f>
        <v>41300000</v>
      </c>
      <c r="H8" s="42"/>
      <c r="I8" s="42"/>
    </row>
    <row r="9" spans="1:9" ht="15" customHeight="1" x14ac:dyDescent="0.2">
      <c r="A9" s="76" t="s">
        <v>8</v>
      </c>
      <c r="B9" s="77">
        <v>41300000</v>
      </c>
      <c r="C9" s="81"/>
      <c r="D9" s="94"/>
      <c r="E9" s="29"/>
      <c r="F9" s="85">
        <f>SUM(B9:E9)</f>
        <v>41300000</v>
      </c>
      <c r="G9" s="84"/>
      <c r="H9" s="42"/>
      <c r="I9" s="42"/>
    </row>
    <row r="10" spans="1:9" ht="15" customHeight="1" x14ac:dyDescent="0.2">
      <c r="A10" s="74" t="s">
        <v>9</v>
      </c>
      <c r="B10" s="78"/>
      <c r="C10" s="81">
        <v>0</v>
      </c>
      <c r="D10" s="93"/>
      <c r="E10" s="29"/>
      <c r="F10" s="103"/>
      <c r="G10" s="84"/>
      <c r="H10" s="42"/>
      <c r="I10" s="42"/>
    </row>
    <row r="11" spans="1:9" ht="15" customHeight="1" x14ac:dyDescent="0.2">
      <c r="A11" s="74" t="s">
        <v>10</v>
      </c>
      <c r="B11" s="75"/>
      <c r="C11" s="81">
        <v>0</v>
      </c>
      <c r="D11" s="94"/>
      <c r="E11" s="89"/>
      <c r="F11" s="102"/>
      <c r="G11" s="84"/>
      <c r="H11" s="42"/>
      <c r="I11" s="42"/>
    </row>
    <row r="12" spans="1:9" ht="15" customHeight="1" x14ac:dyDescent="0.2">
      <c r="A12" s="74" t="s">
        <v>11</v>
      </c>
      <c r="B12" s="78"/>
      <c r="C12" s="82">
        <v>41300000</v>
      </c>
      <c r="D12" s="97"/>
      <c r="E12" s="29"/>
      <c r="F12" s="103"/>
      <c r="G12" s="86">
        <f>SUM(B12:E12)</f>
        <v>41300000</v>
      </c>
      <c r="H12" s="42"/>
      <c r="I12" s="42"/>
    </row>
    <row r="13" spans="1:9" ht="15" customHeight="1" x14ac:dyDescent="0.2">
      <c r="A13" s="74" t="s">
        <v>12</v>
      </c>
      <c r="B13" s="75"/>
      <c r="C13" s="81">
        <f>SUM(B14:B41)</f>
        <v>210350436</v>
      </c>
      <c r="D13" s="110"/>
      <c r="E13" s="69">
        <v>19246619</v>
      </c>
      <c r="F13" s="102"/>
      <c r="G13" s="84">
        <f>SUM(B13:E13)</f>
        <v>229597055</v>
      </c>
      <c r="H13" s="43">
        <f>SUM(F14:F41)</f>
        <v>229597055</v>
      </c>
      <c r="I13" s="42"/>
    </row>
    <row r="14" spans="1:9" ht="15" customHeight="1" x14ac:dyDescent="0.2">
      <c r="A14" s="76" t="s">
        <v>13</v>
      </c>
      <c r="B14" s="77">
        <v>30250000</v>
      </c>
      <c r="C14" s="81"/>
      <c r="D14" s="110"/>
      <c r="E14" s="29"/>
      <c r="F14" s="85">
        <f>SUM(B14:E14)</f>
        <v>30250000</v>
      </c>
      <c r="G14" s="84"/>
      <c r="H14" s="42"/>
      <c r="I14" s="42"/>
    </row>
    <row r="15" spans="1:9" ht="15" customHeight="1" x14ac:dyDescent="0.2">
      <c r="A15" s="76" t="s">
        <v>14</v>
      </c>
      <c r="B15" s="77">
        <v>200000</v>
      </c>
      <c r="C15" s="81"/>
      <c r="D15" s="110"/>
      <c r="E15" s="29"/>
      <c r="F15" s="85">
        <f t="shared" ref="F15:F41" si="0">SUM(B15:E15)</f>
        <v>200000</v>
      </c>
      <c r="G15" s="84"/>
      <c r="H15" s="42"/>
      <c r="I15" s="42"/>
    </row>
    <row r="16" spans="1:9" ht="15" customHeight="1" x14ac:dyDescent="0.2">
      <c r="A16" s="76" t="s">
        <v>15</v>
      </c>
      <c r="B16" s="77">
        <v>7804291</v>
      </c>
      <c r="C16" s="81"/>
      <c r="D16" s="110"/>
      <c r="E16" s="29"/>
      <c r="F16" s="85">
        <f t="shared" si="0"/>
        <v>7804291</v>
      </c>
      <c r="G16" s="84"/>
      <c r="H16" s="42"/>
      <c r="I16" s="42"/>
    </row>
    <row r="17" spans="1:9" ht="15" customHeight="1" x14ac:dyDescent="0.2">
      <c r="A17" s="76" t="s">
        <v>16</v>
      </c>
      <c r="B17" s="77">
        <v>3490310</v>
      </c>
      <c r="C17" s="81"/>
      <c r="D17" s="110"/>
      <c r="E17" s="29"/>
      <c r="F17" s="85">
        <f t="shared" si="0"/>
        <v>3490310</v>
      </c>
      <c r="G17" s="84"/>
      <c r="H17" s="42"/>
      <c r="I17" s="42"/>
    </row>
    <row r="18" spans="1:9" ht="15" customHeight="1" x14ac:dyDescent="0.2">
      <c r="A18" s="76" t="s">
        <v>17</v>
      </c>
      <c r="B18" s="77">
        <v>3515640</v>
      </c>
      <c r="C18" s="81"/>
      <c r="D18" s="111"/>
      <c r="E18" s="29"/>
      <c r="F18" s="85">
        <f t="shared" si="0"/>
        <v>3515640</v>
      </c>
      <c r="G18" s="84"/>
      <c r="H18" s="43">
        <f>G12-G13</f>
        <v>-188297055</v>
      </c>
      <c r="I18" s="42"/>
    </row>
    <row r="19" spans="1:9" ht="15" customHeight="1" x14ac:dyDescent="0.2">
      <c r="A19" s="76" t="s">
        <v>18</v>
      </c>
      <c r="B19" s="77">
        <v>5098906</v>
      </c>
      <c r="C19" s="81"/>
      <c r="D19" s="99">
        <v>374000</v>
      </c>
      <c r="E19" s="29"/>
      <c r="F19" s="85">
        <f t="shared" si="0"/>
        <v>5472906</v>
      </c>
      <c r="G19" s="84"/>
      <c r="H19" s="42"/>
      <c r="I19" s="42"/>
    </row>
    <row r="20" spans="1:9" ht="15" customHeight="1" x14ac:dyDescent="0.2">
      <c r="A20" s="76" t="s">
        <v>19</v>
      </c>
      <c r="B20" s="77">
        <v>114800</v>
      </c>
      <c r="C20" s="81"/>
      <c r="D20" s="111"/>
      <c r="E20" s="29"/>
      <c r="F20" s="85">
        <f t="shared" si="0"/>
        <v>114800</v>
      </c>
      <c r="G20" s="84"/>
      <c r="H20" s="42"/>
      <c r="I20" s="42"/>
    </row>
    <row r="21" spans="1:9" ht="15" customHeight="1" x14ac:dyDescent="0.2">
      <c r="A21" s="76" t="s">
        <v>20</v>
      </c>
      <c r="B21" s="77">
        <v>1176031</v>
      </c>
      <c r="C21" s="81"/>
      <c r="D21" s="111"/>
      <c r="E21" s="29"/>
      <c r="F21" s="85">
        <f t="shared" si="0"/>
        <v>1176031</v>
      </c>
      <c r="G21" s="84"/>
      <c r="H21" s="42"/>
      <c r="I21" s="42"/>
    </row>
    <row r="22" spans="1:9" ht="15" customHeight="1" x14ac:dyDescent="0.2">
      <c r="A22" s="76" t="s">
        <v>21</v>
      </c>
      <c r="B22" s="77">
        <v>1492500</v>
      </c>
      <c r="C22" s="81"/>
      <c r="D22" s="99">
        <v>784920</v>
      </c>
      <c r="E22" s="29"/>
      <c r="F22" s="85">
        <f t="shared" si="0"/>
        <v>2277420</v>
      </c>
      <c r="G22" s="84"/>
      <c r="H22" s="42"/>
      <c r="I22" s="42"/>
    </row>
    <row r="23" spans="1:9" ht="15" customHeight="1" x14ac:dyDescent="0.2">
      <c r="A23" s="76" t="s">
        <v>22</v>
      </c>
      <c r="B23" s="77">
        <v>7468029</v>
      </c>
      <c r="C23" s="81"/>
      <c r="D23" s="111"/>
      <c r="E23" s="29"/>
      <c r="F23" s="85">
        <f t="shared" si="0"/>
        <v>7468029</v>
      </c>
      <c r="G23" s="84"/>
      <c r="H23" s="42"/>
      <c r="I23" s="42"/>
    </row>
    <row r="24" spans="1:9" ht="15" customHeight="1" x14ac:dyDescent="0.2">
      <c r="A24" s="76" t="s">
        <v>23</v>
      </c>
      <c r="B24" s="77">
        <v>30000</v>
      </c>
      <c r="C24" s="81"/>
      <c r="D24" s="111"/>
      <c r="E24" s="29"/>
      <c r="F24" s="85">
        <f t="shared" si="0"/>
        <v>30000</v>
      </c>
      <c r="G24" s="84"/>
      <c r="H24" s="42"/>
      <c r="I24" s="42"/>
    </row>
    <row r="25" spans="1:9" ht="15" customHeight="1" x14ac:dyDescent="0.2">
      <c r="A25" s="76" t="s">
        <v>24</v>
      </c>
      <c r="B25" s="77">
        <v>445580</v>
      </c>
      <c r="C25" s="81"/>
      <c r="D25" s="111"/>
      <c r="E25" s="29"/>
      <c r="F25" s="85">
        <f t="shared" si="0"/>
        <v>445580</v>
      </c>
      <c r="G25" s="84"/>
      <c r="H25" s="42"/>
      <c r="I25" s="42"/>
    </row>
    <row r="26" spans="1:9" ht="15" customHeight="1" x14ac:dyDescent="0.2">
      <c r="A26" s="76" t="s">
        <v>25</v>
      </c>
      <c r="B26" s="77">
        <v>76273</v>
      </c>
      <c r="C26" s="81"/>
      <c r="D26" s="111"/>
      <c r="E26" s="29"/>
      <c r="F26" s="85">
        <f t="shared" si="0"/>
        <v>76273</v>
      </c>
      <c r="G26" s="84"/>
      <c r="H26" s="42"/>
      <c r="I26" s="42"/>
    </row>
    <row r="27" spans="1:9" ht="15" customHeight="1" x14ac:dyDescent="0.2">
      <c r="A27" s="76" t="s">
        <v>26</v>
      </c>
      <c r="B27" s="77">
        <v>2279000</v>
      </c>
      <c r="C27" s="81"/>
      <c r="D27" s="111"/>
      <c r="E27" s="29"/>
      <c r="F27" s="85">
        <f t="shared" si="0"/>
        <v>2279000</v>
      </c>
      <c r="G27" s="84"/>
      <c r="H27" s="42"/>
      <c r="I27" s="42"/>
    </row>
    <row r="28" spans="1:9" ht="15" customHeight="1" x14ac:dyDescent="0.2">
      <c r="A28" s="76" t="s">
        <v>27</v>
      </c>
      <c r="B28" s="77">
        <v>963000</v>
      </c>
      <c r="C28" s="81"/>
      <c r="D28" s="111"/>
      <c r="E28" s="29"/>
      <c r="F28" s="85">
        <f t="shared" si="0"/>
        <v>963000</v>
      </c>
      <c r="G28" s="84"/>
    </row>
    <row r="29" spans="1:9" ht="15" customHeight="1" x14ac:dyDescent="0.2">
      <c r="A29" s="76" t="s">
        <v>28</v>
      </c>
      <c r="B29" s="77">
        <v>10359960</v>
      </c>
      <c r="C29" s="81"/>
      <c r="D29" s="99">
        <v>1230000</v>
      </c>
      <c r="E29" s="29"/>
      <c r="F29" s="85">
        <f t="shared" si="0"/>
        <v>11589960</v>
      </c>
      <c r="G29" s="84"/>
    </row>
    <row r="30" spans="1:9" ht="15" customHeight="1" x14ac:dyDescent="0.2">
      <c r="A30" s="76" t="s">
        <v>29</v>
      </c>
      <c r="B30" s="77">
        <v>26567320</v>
      </c>
      <c r="C30" s="81"/>
      <c r="D30" s="99">
        <v>978000</v>
      </c>
      <c r="E30" s="29"/>
      <c r="F30" s="85">
        <f t="shared" si="0"/>
        <v>27545320</v>
      </c>
      <c r="G30" s="84"/>
    </row>
    <row r="31" spans="1:9" ht="15" customHeight="1" x14ac:dyDescent="0.2">
      <c r="A31" s="76" t="s">
        <v>30</v>
      </c>
      <c r="B31" s="77">
        <v>848595</v>
      </c>
      <c r="C31" s="81"/>
      <c r="D31" s="111"/>
      <c r="E31" s="29"/>
      <c r="F31" s="85">
        <f t="shared" si="0"/>
        <v>848595</v>
      </c>
      <c r="G31" s="84"/>
    </row>
    <row r="32" spans="1:9" ht="15" customHeight="1" x14ac:dyDescent="0.2">
      <c r="A32" s="76" t="s">
        <v>31</v>
      </c>
      <c r="B32" s="77">
        <v>55000</v>
      </c>
      <c r="C32" s="81"/>
      <c r="D32" s="111"/>
      <c r="E32" s="29"/>
      <c r="F32" s="85">
        <f t="shared" si="0"/>
        <v>55000</v>
      </c>
      <c r="G32" s="84"/>
    </row>
    <row r="33" spans="1:8" ht="15" customHeight="1" x14ac:dyDescent="0.2">
      <c r="A33" s="76" t="s">
        <v>32</v>
      </c>
      <c r="B33" s="77">
        <v>2158641</v>
      </c>
      <c r="C33" s="81"/>
      <c r="D33" s="111"/>
      <c r="E33" s="29"/>
      <c r="F33" s="85">
        <f t="shared" si="0"/>
        <v>2158641</v>
      </c>
      <c r="G33" s="84"/>
    </row>
    <row r="34" spans="1:8" ht="15" customHeight="1" x14ac:dyDescent="0.2">
      <c r="A34" s="76" t="s">
        <v>33</v>
      </c>
      <c r="B34" s="77">
        <v>13632670</v>
      </c>
      <c r="C34" s="81"/>
      <c r="D34" s="99">
        <v>2832330</v>
      </c>
      <c r="E34" s="29"/>
      <c r="F34" s="85">
        <f t="shared" si="0"/>
        <v>16465000</v>
      </c>
      <c r="G34" s="84"/>
    </row>
    <row r="35" spans="1:8" ht="15" customHeight="1" x14ac:dyDescent="0.2">
      <c r="A35" s="76" t="s">
        <v>34</v>
      </c>
      <c r="B35" s="77">
        <v>5120948</v>
      </c>
      <c r="C35" s="81"/>
      <c r="D35" s="111"/>
      <c r="E35" s="29"/>
      <c r="F35" s="85">
        <f t="shared" si="0"/>
        <v>5120948</v>
      </c>
      <c r="G35" s="84"/>
    </row>
    <row r="36" spans="1:8" ht="15" customHeight="1" x14ac:dyDescent="0.2">
      <c r="A36" s="76" t="s">
        <v>35</v>
      </c>
      <c r="B36" s="77">
        <v>8476260</v>
      </c>
      <c r="C36" s="81"/>
      <c r="D36" s="99">
        <v>3010709</v>
      </c>
      <c r="E36" s="29"/>
      <c r="F36" s="85">
        <f t="shared" si="0"/>
        <v>11486969</v>
      </c>
      <c r="G36" s="84"/>
    </row>
    <row r="37" spans="1:8" ht="15" customHeight="1" x14ac:dyDescent="0.2">
      <c r="A37" s="76" t="s">
        <v>36</v>
      </c>
      <c r="B37" s="77">
        <v>6270000</v>
      </c>
      <c r="C37" s="81"/>
      <c r="D37" s="111"/>
      <c r="E37" s="29"/>
      <c r="F37" s="85">
        <f t="shared" si="0"/>
        <v>6270000</v>
      </c>
      <c r="G37" s="84"/>
    </row>
    <row r="38" spans="1:8" ht="15" customHeight="1" x14ac:dyDescent="0.2">
      <c r="A38" s="76" t="s">
        <v>37</v>
      </c>
      <c r="B38" s="77">
        <v>9505520</v>
      </c>
      <c r="C38" s="81"/>
      <c r="D38" s="111"/>
      <c r="E38" s="29"/>
      <c r="F38" s="85">
        <f t="shared" si="0"/>
        <v>9505520</v>
      </c>
      <c r="G38" s="84"/>
    </row>
    <row r="39" spans="1:8" ht="15" customHeight="1" x14ac:dyDescent="0.2">
      <c r="A39" s="76" t="s">
        <v>38</v>
      </c>
      <c r="B39" s="77">
        <v>17000</v>
      </c>
      <c r="C39" s="81"/>
      <c r="D39" s="111"/>
      <c r="E39" s="29"/>
      <c r="F39" s="85">
        <f t="shared" si="0"/>
        <v>17000</v>
      </c>
      <c r="G39" s="84"/>
    </row>
    <row r="40" spans="1:8" ht="15" customHeight="1" x14ac:dyDescent="0.2">
      <c r="A40" s="76" t="s">
        <v>39</v>
      </c>
      <c r="B40" s="77">
        <v>52371060</v>
      </c>
      <c r="C40" s="81"/>
      <c r="D40" s="111">
        <v>9280160</v>
      </c>
      <c r="E40" s="29"/>
      <c r="F40" s="85">
        <f t="shared" si="0"/>
        <v>61651220</v>
      </c>
      <c r="G40" s="84"/>
    </row>
    <row r="41" spans="1:8" ht="15" customHeight="1" x14ac:dyDescent="0.2">
      <c r="A41" s="76" t="s">
        <v>40</v>
      </c>
      <c r="B41" s="77">
        <v>10563102</v>
      </c>
      <c r="C41" s="81"/>
      <c r="D41" s="100">
        <v>756500</v>
      </c>
      <c r="E41" s="29"/>
      <c r="F41" s="101">
        <f t="shared" si="0"/>
        <v>11319602</v>
      </c>
      <c r="G41" s="104"/>
    </row>
    <row r="42" spans="1:8" ht="15" customHeight="1" x14ac:dyDescent="0.2">
      <c r="A42" s="74" t="s">
        <v>41</v>
      </c>
      <c r="B42" s="78"/>
      <c r="C42" s="82">
        <f>C13-C12</f>
        <v>169050436</v>
      </c>
      <c r="D42" s="95"/>
      <c r="E42" s="90">
        <v>19246619</v>
      </c>
      <c r="F42" s="85"/>
      <c r="G42" s="84">
        <f>SUM(B42:E42)</f>
        <v>188297055</v>
      </c>
      <c r="H42" s="112">
        <f>G42-G43+G46</f>
        <v>185012470</v>
      </c>
    </row>
    <row r="43" spans="1:8" ht="15" customHeight="1" x14ac:dyDescent="0.2">
      <c r="A43" s="74" t="s">
        <v>42</v>
      </c>
      <c r="B43" s="75"/>
      <c r="C43" s="81">
        <f>SUM(B44:B45)</f>
        <v>3326024</v>
      </c>
      <c r="D43" s="93"/>
      <c r="E43" s="69">
        <v>37711</v>
      </c>
      <c r="F43" s="85"/>
      <c r="G43" s="84">
        <f>SUM(B43:E43)</f>
        <v>3363735</v>
      </c>
    </row>
    <row r="44" spans="1:8" ht="15" customHeight="1" x14ac:dyDescent="0.2">
      <c r="A44" s="76" t="s">
        <v>43</v>
      </c>
      <c r="B44" s="77">
        <v>765898</v>
      </c>
      <c r="C44" s="81"/>
      <c r="D44" s="98">
        <v>1064</v>
      </c>
      <c r="E44" s="29"/>
      <c r="F44" s="85">
        <f>SUM(B44:E44)</f>
        <v>766962</v>
      </c>
      <c r="G44" s="84"/>
    </row>
    <row r="45" spans="1:8" ht="15" customHeight="1" x14ac:dyDescent="0.2">
      <c r="A45" s="76" t="s">
        <v>44</v>
      </c>
      <c r="B45" s="77">
        <v>2560126</v>
      </c>
      <c r="C45" s="81"/>
      <c r="D45" s="98">
        <v>36647</v>
      </c>
      <c r="E45" s="29"/>
      <c r="F45" s="85">
        <f>SUM(B45:E45)</f>
        <v>2596773</v>
      </c>
      <c r="G45" s="84"/>
    </row>
    <row r="46" spans="1:8" ht="15" customHeight="1" x14ac:dyDescent="0.2">
      <c r="A46" s="74" t="s">
        <v>45</v>
      </c>
      <c r="B46" s="75"/>
      <c r="C46" s="81">
        <v>79150</v>
      </c>
      <c r="D46" s="93"/>
      <c r="E46" s="29"/>
      <c r="F46" s="85"/>
      <c r="G46" s="84">
        <f>SUM(B46:E46)</f>
        <v>79150</v>
      </c>
    </row>
    <row r="47" spans="1:8" ht="15" customHeight="1" x14ac:dyDescent="0.2">
      <c r="A47" s="76" t="s">
        <v>46</v>
      </c>
      <c r="B47" s="77">
        <v>79150</v>
      </c>
      <c r="C47" s="81"/>
      <c r="D47" s="93"/>
      <c r="E47" s="29"/>
      <c r="F47" s="85">
        <f>SUM(B47:E47)</f>
        <v>79150</v>
      </c>
      <c r="G47" s="84"/>
    </row>
    <row r="48" spans="1:8" ht="15" customHeight="1" x14ac:dyDescent="0.2">
      <c r="A48" s="74" t="s">
        <v>47</v>
      </c>
      <c r="B48" s="75"/>
      <c r="C48" s="81">
        <f>C42-C43+C46</f>
        <v>165803562</v>
      </c>
      <c r="D48" s="93"/>
      <c r="E48" s="69">
        <v>19208908</v>
      </c>
      <c r="F48" s="85"/>
      <c r="G48" s="84">
        <f>SUM(B48:E48)</f>
        <v>185012470</v>
      </c>
    </row>
    <row r="49" spans="1:8" ht="15" customHeight="1" x14ac:dyDescent="0.2">
      <c r="A49" s="74" t="s">
        <v>48</v>
      </c>
      <c r="B49" s="75"/>
      <c r="C49" s="81">
        <v>0</v>
      </c>
      <c r="D49" s="94"/>
      <c r="E49" s="29"/>
      <c r="F49" s="85"/>
      <c r="G49" s="84"/>
    </row>
    <row r="50" spans="1:8" ht="15" customHeight="1" thickBot="1" x14ac:dyDescent="0.25">
      <c r="A50" s="79" t="s">
        <v>49</v>
      </c>
      <c r="B50" s="80"/>
      <c r="C50" s="83">
        <f>C42-C43+C46</f>
        <v>165803562</v>
      </c>
      <c r="D50" s="96"/>
      <c r="E50" s="91">
        <v>19208908</v>
      </c>
      <c r="F50" s="105"/>
      <c r="G50" s="87">
        <f>SUM(B50:E50)</f>
        <v>185012470</v>
      </c>
    </row>
    <row r="51" spans="1:8" x14ac:dyDescent="0.2">
      <c r="D51" s="44"/>
      <c r="E51" s="106"/>
      <c r="F51" s="107"/>
      <c r="G51" s="107"/>
      <c r="H51" s="44"/>
    </row>
    <row r="52" spans="1:8" x14ac:dyDescent="0.2">
      <c r="D52" s="44"/>
      <c r="E52" s="108"/>
      <c r="F52" s="109"/>
      <c r="G52" s="45"/>
      <c r="H52" s="44"/>
    </row>
    <row r="53" spans="1:8" x14ac:dyDescent="0.2">
      <c r="D53" s="44"/>
      <c r="E53" s="108"/>
      <c r="F53" s="109"/>
      <c r="G53" s="45"/>
      <c r="H53" s="44"/>
    </row>
    <row r="54" spans="1:8" x14ac:dyDescent="0.2">
      <c r="D54" s="44"/>
      <c r="E54" s="108"/>
      <c r="F54" s="45"/>
      <c r="G54" s="45"/>
      <c r="H54" s="44"/>
    </row>
    <row r="55" spans="1:8" x14ac:dyDescent="0.2">
      <c r="D55" s="44"/>
      <c r="E55" s="108"/>
      <c r="F55" s="109"/>
      <c r="G55" s="45"/>
      <c r="H55" s="44"/>
    </row>
    <row r="56" spans="1:8" x14ac:dyDescent="0.2">
      <c r="D56" s="44"/>
      <c r="E56" s="108"/>
      <c r="F56" s="45"/>
      <c r="G56" s="45"/>
      <c r="H56" s="44"/>
    </row>
    <row r="57" spans="1:8" x14ac:dyDescent="0.2">
      <c r="D57" s="44"/>
      <c r="E57" s="108"/>
      <c r="F57" s="45"/>
      <c r="G57" s="45"/>
      <c r="H57" s="44"/>
    </row>
    <row r="58" spans="1:8" x14ac:dyDescent="0.2">
      <c r="D58" s="44"/>
      <c r="E58" s="108"/>
      <c r="F58" s="45"/>
      <c r="G58" s="45"/>
      <c r="H58" s="44"/>
    </row>
    <row r="59" spans="1:8" x14ac:dyDescent="0.2">
      <c r="E59" s="42"/>
      <c r="F59" s="42"/>
      <c r="G59" s="42"/>
    </row>
  </sheetData>
  <mergeCells count="9">
    <mergeCell ref="A1:G1"/>
    <mergeCell ref="A3:G3"/>
    <mergeCell ref="F6:G6"/>
    <mergeCell ref="F7:G7"/>
    <mergeCell ref="D6:E6"/>
    <mergeCell ref="D7:E7"/>
    <mergeCell ref="A6:A7"/>
    <mergeCell ref="B6:C6"/>
    <mergeCell ref="B7:C7"/>
  </mergeCells>
  <phoneticPr fontId="17" type="noConversion"/>
  <pageMargins left="0.6692913385826772" right="0.15748031496062992" top="0.23622047244094491" bottom="0.19685039370078741" header="0.15748031496062992" footer="0.15748031496062992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51"/>
  <sheetViews>
    <sheetView tabSelected="1" zoomScale="115" zoomScaleNormal="115" workbookViewId="0">
      <selection activeCell="I50" sqref="I50"/>
    </sheetView>
  </sheetViews>
  <sheetFormatPr defaultRowHeight="12.75" x14ac:dyDescent="0.2"/>
  <cols>
    <col min="1" max="1" width="36" customWidth="1"/>
    <col min="2" max="8" width="20" customWidth="1"/>
    <col min="9" max="9" width="11.85546875" style="44" bestFit="1" customWidth="1"/>
  </cols>
  <sheetData>
    <row r="1" spans="1:10" ht="28.5" customHeight="1" x14ac:dyDescent="0.2">
      <c r="A1" s="115" t="s">
        <v>1</v>
      </c>
      <c r="B1" s="115"/>
      <c r="C1" s="115"/>
      <c r="D1" s="115"/>
      <c r="E1" s="115"/>
      <c r="F1" s="115"/>
      <c r="G1" s="115"/>
      <c r="H1" s="115"/>
    </row>
    <row r="2" spans="1:10" ht="5.65" customHeight="1" x14ac:dyDescent="0.2"/>
    <row r="3" spans="1:10" ht="11.45" customHeight="1" x14ac:dyDescent="0.2">
      <c r="A3" s="116" t="s">
        <v>0</v>
      </c>
      <c r="B3" s="116"/>
      <c r="C3" s="116"/>
      <c r="D3" s="116"/>
      <c r="E3" s="116"/>
      <c r="F3" s="116"/>
      <c r="G3" s="116"/>
      <c r="H3" s="116"/>
    </row>
    <row r="4" spans="1:10" ht="22.9" customHeight="1" x14ac:dyDescent="0.2"/>
    <row r="5" spans="1:10" ht="14.25" customHeight="1" x14ac:dyDescent="0.2">
      <c r="A5" s="1" t="s">
        <v>2</v>
      </c>
      <c r="C5" s="2" t="s">
        <v>3</v>
      </c>
    </row>
    <row r="6" spans="1:10" ht="2.85" customHeight="1" thickBot="1" x14ac:dyDescent="0.25"/>
    <row r="7" spans="1:10" ht="14.25" customHeight="1" thickBot="1" x14ac:dyDescent="0.25">
      <c r="A7" s="130" t="s">
        <v>4</v>
      </c>
      <c r="B7" s="131" t="s">
        <v>52</v>
      </c>
      <c r="C7" s="132"/>
      <c r="D7" s="133"/>
      <c r="E7" s="134" t="s">
        <v>56</v>
      </c>
      <c r="F7" s="135"/>
      <c r="G7" s="136" t="s">
        <v>57</v>
      </c>
      <c r="H7" s="137"/>
      <c r="I7" s="47"/>
    </row>
    <row r="8" spans="1:10" ht="15" customHeight="1" thickBot="1" x14ac:dyDescent="0.25">
      <c r="A8" s="130"/>
      <c r="B8" s="48" t="s">
        <v>50</v>
      </c>
      <c r="C8" s="49" t="s">
        <v>51</v>
      </c>
      <c r="D8" s="50" t="s">
        <v>53</v>
      </c>
      <c r="E8" s="30" t="s">
        <v>50</v>
      </c>
      <c r="F8" s="30" t="s">
        <v>51</v>
      </c>
      <c r="G8" s="51" t="s">
        <v>50</v>
      </c>
      <c r="H8" s="57" t="s">
        <v>51</v>
      </c>
      <c r="I8" s="47"/>
    </row>
    <row r="9" spans="1:10" ht="16.5" customHeight="1" x14ac:dyDescent="0.2">
      <c r="A9" s="3" t="s">
        <v>7</v>
      </c>
      <c r="B9" s="6">
        <v>41300000</v>
      </c>
      <c r="C9" s="15">
        <v>182690000</v>
      </c>
      <c r="D9" s="12">
        <f>SUM(B9:C9)</f>
        <v>223990000</v>
      </c>
      <c r="E9" s="31"/>
      <c r="F9" s="35">
        <v>24740000</v>
      </c>
      <c r="G9" s="58">
        <f>SUM(B9)</f>
        <v>41300000</v>
      </c>
      <c r="H9" s="52">
        <f>SUM(F9,C9)</f>
        <v>207430000</v>
      </c>
      <c r="I9" s="45"/>
    </row>
    <row r="10" spans="1:10" ht="16.5" customHeight="1" thickBot="1" x14ac:dyDescent="0.25">
      <c r="A10" s="4" t="s">
        <v>59</v>
      </c>
      <c r="B10" s="8">
        <v>41300000</v>
      </c>
      <c r="C10" s="16">
        <v>182690000</v>
      </c>
      <c r="D10" s="13">
        <f t="shared" ref="D10:D51" si="0">SUM(B10:C10)</f>
        <v>223990000</v>
      </c>
      <c r="E10" s="31"/>
      <c r="F10" s="36">
        <v>24740000</v>
      </c>
      <c r="G10" s="59">
        <f>SUM(B10)</f>
        <v>41300000</v>
      </c>
      <c r="H10" s="53">
        <f>SUM(F10,C10)</f>
        <v>207430000</v>
      </c>
      <c r="I10" s="45"/>
    </row>
    <row r="11" spans="1:10" ht="16.5" customHeight="1" thickBot="1" x14ac:dyDescent="0.25">
      <c r="A11" s="3" t="s">
        <v>9</v>
      </c>
      <c r="B11" s="11"/>
      <c r="C11" s="17"/>
      <c r="D11" s="14">
        <f t="shared" si="0"/>
        <v>0</v>
      </c>
      <c r="E11" s="32"/>
      <c r="F11" s="32"/>
      <c r="G11" s="60"/>
      <c r="H11" s="54"/>
      <c r="I11" s="45"/>
      <c r="J11" s="42"/>
    </row>
    <row r="12" spans="1:10" ht="16.5" customHeight="1" x14ac:dyDescent="0.2">
      <c r="A12" s="3" t="s">
        <v>10</v>
      </c>
      <c r="B12" s="6"/>
      <c r="C12" s="15"/>
      <c r="D12" s="12">
        <f t="shared" si="0"/>
        <v>0</v>
      </c>
      <c r="E12" s="37"/>
      <c r="F12" s="37"/>
      <c r="G12" s="61"/>
      <c r="H12" s="55"/>
      <c r="I12" s="45"/>
      <c r="J12" s="42"/>
    </row>
    <row r="13" spans="1:10" ht="16.5" customHeight="1" x14ac:dyDescent="0.2">
      <c r="A13" s="3" t="s">
        <v>11</v>
      </c>
      <c r="B13" s="11"/>
      <c r="C13" s="19"/>
      <c r="D13" s="14">
        <f t="shared" si="0"/>
        <v>0</v>
      </c>
      <c r="E13" s="33"/>
      <c r="F13" s="33"/>
      <c r="G13" s="62"/>
      <c r="H13" s="56"/>
      <c r="I13" s="45"/>
      <c r="J13" s="42"/>
    </row>
    <row r="14" spans="1:10" ht="16.5" customHeight="1" x14ac:dyDescent="0.2">
      <c r="A14" s="3" t="s">
        <v>12</v>
      </c>
      <c r="B14" s="9">
        <f>SUM(B15:B42)</f>
        <v>44899112</v>
      </c>
      <c r="C14" s="17">
        <f>SUM(C15:C42)</f>
        <v>165451324</v>
      </c>
      <c r="D14" s="20">
        <f t="shared" si="0"/>
        <v>210350436</v>
      </c>
      <c r="E14" s="33"/>
      <c r="F14" s="39">
        <f>SUM(F15:F42)</f>
        <v>19246619</v>
      </c>
      <c r="G14" s="68">
        <f>SUM(E14,B14)</f>
        <v>44899112</v>
      </c>
      <c r="H14" s="69">
        <f>SUM(F14,C14)</f>
        <v>184697943</v>
      </c>
      <c r="I14" s="45"/>
      <c r="J14" s="42"/>
    </row>
    <row r="15" spans="1:10" ht="16.5" customHeight="1" x14ac:dyDescent="0.2">
      <c r="A15" s="4" t="s">
        <v>13</v>
      </c>
      <c r="B15" s="7">
        <v>19534741</v>
      </c>
      <c r="C15" s="18">
        <v>10715259</v>
      </c>
      <c r="D15" s="14">
        <f t="shared" si="0"/>
        <v>30250000</v>
      </c>
      <c r="E15" s="33"/>
      <c r="F15" s="38"/>
      <c r="G15" s="63">
        <f t="shared" ref="G15:G51" si="1">SUM(E15,B15)</f>
        <v>19534741</v>
      </c>
      <c r="H15" s="56">
        <f t="shared" ref="H15:H51" si="2">SUM(F15,C15)</f>
        <v>10715259</v>
      </c>
      <c r="I15" s="45"/>
      <c r="J15" s="42"/>
    </row>
    <row r="16" spans="1:10" ht="16.5" customHeight="1" x14ac:dyDescent="0.2">
      <c r="A16" s="4" t="s">
        <v>14</v>
      </c>
      <c r="B16" s="7"/>
      <c r="C16" s="18">
        <v>200000</v>
      </c>
      <c r="D16" s="14">
        <f t="shared" si="0"/>
        <v>200000</v>
      </c>
      <c r="E16" s="33"/>
      <c r="F16" s="38"/>
      <c r="G16" s="63">
        <f t="shared" si="1"/>
        <v>0</v>
      </c>
      <c r="H16" s="56">
        <f t="shared" si="2"/>
        <v>200000</v>
      </c>
      <c r="I16" s="45"/>
      <c r="J16" s="42"/>
    </row>
    <row r="17" spans="1:10" ht="16.5" customHeight="1" x14ac:dyDescent="0.2">
      <c r="A17" s="4" t="s">
        <v>15</v>
      </c>
      <c r="B17" s="7">
        <v>5039828</v>
      </c>
      <c r="C17" s="18">
        <v>2764463</v>
      </c>
      <c r="D17" s="14">
        <f t="shared" si="0"/>
        <v>7804291</v>
      </c>
      <c r="E17" s="33"/>
      <c r="F17" s="38"/>
      <c r="G17" s="63">
        <f t="shared" si="1"/>
        <v>5039828</v>
      </c>
      <c r="H17" s="56">
        <f t="shared" si="2"/>
        <v>2764463</v>
      </c>
      <c r="I17" s="45"/>
      <c r="J17" s="42"/>
    </row>
    <row r="18" spans="1:10" ht="16.5" customHeight="1" x14ac:dyDescent="0.2">
      <c r="A18" s="4" t="s">
        <v>16</v>
      </c>
      <c r="B18" s="7"/>
      <c r="C18" s="18">
        <v>3490310</v>
      </c>
      <c r="D18" s="14">
        <f t="shared" si="0"/>
        <v>3490310</v>
      </c>
      <c r="E18" s="33"/>
      <c r="F18" s="38"/>
      <c r="G18" s="63">
        <f t="shared" si="1"/>
        <v>0</v>
      </c>
      <c r="H18" s="56">
        <f t="shared" si="2"/>
        <v>3490310</v>
      </c>
      <c r="I18" s="45"/>
      <c r="J18" s="42"/>
    </row>
    <row r="19" spans="1:10" ht="16.5" customHeight="1" x14ac:dyDescent="0.2">
      <c r="A19" s="4" t="s">
        <v>17</v>
      </c>
      <c r="B19" s="7">
        <v>2270318</v>
      </c>
      <c r="C19" s="18">
        <v>1245322</v>
      </c>
      <c r="D19" s="14">
        <f t="shared" si="0"/>
        <v>3515640</v>
      </c>
      <c r="E19" s="33"/>
      <c r="F19" s="38"/>
      <c r="G19" s="63">
        <f t="shared" si="1"/>
        <v>2270318</v>
      </c>
      <c r="H19" s="56">
        <f t="shared" si="2"/>
        <v>1245322</v>
      </c>
      <c r="I19" s="45"/>
      <c r="J19" s="42"/>
    </row>
    <row r="20" spans="1:10" ht="16.5" customHeight="1" x14ac:dyDescent="0.2">
      <c r="A20" s="4" t="s">
        <v>18</v>
      </c>
      <c r="B20" s="7"/>
      <c r="C20" s="18">
        <v>5098906</v>
      </c>
      <c r="D20" s="14">
        <f t="shared" si="0"/>
        <v>5098906</v>
      </c>
      <c r="E20" s="33"/>
      <c r="F20" s="38">
        <v>374000</v>
      </c>
      <c r="G20" s="63">
        <f t="shared" si="1"/>
        <v>0</v>
      </c>
      <c r="H20" s="56">
        <f t="shared" si="2"/>
        <v>5472906</v>
      </c>
      <c r="I20" s="45"/>
      <c r="J20" s="42"/>
    </row>
    <row r="21" spans="1:10" ht="16.5" customHeight="1" x14ac:dyDescent="0.2">
      <c r="A21" s="4" t="s">
        <v>19</v>
      </c>
      <c r="B21" s="7">
        <v>114800</v>
      </c>
      <c r="C21" s="18"/>
      <c r="D21" s="14">
        <f t="shared" si="0"/>
        <v>114800</v>
      </c>
      <c r="E21" s="33"/>
      <c r="F21" s="38"/>
      <c r="G21" s="63">
        <f t="shared" si="1"/>
        <v>114800</v>
      </c>
      <c r="H21" s="56">
        <f t="shared" si="2"/>
        <v>0</v>
      </c>
      <c r="I21" s="45"/>
      <c r="J21" s="42"/>
    </row>
    <row r="22" spans="1:10" ht="16.5" customHeight="1" x14ac:dyDescent="0.2">
      <c r="A22" s="4" t="s">
        <v>20</v>
      </c>
      <c r="B22" s="7">
        <v>759453</v>
      </c>
      <c r="C22" s="18">
        <v>416578</v>
      </c>
      <c r="D22" s="14">
        <f t="shared" si="0"/>
        <v>1176031</v>
      </c>
      <c r="E22" s="33"/>
      <c r="F22" s="38"/>
      <c r="G22" s="63">
        <f t="shared" si="1"/>
        <v>759453</v>
      </c>
      <c r="H22" s="56">
        <f t="shared" si="2"/>
        <v>416578</v>
      </c>
      <c r="I22" s="45"/>
      <c r="J22" s="42"/>
    </row>
    <row r="23" spans="1:10" ht="16.5" customHeight="1" x14ac:dyDescent="0.2">
      <c r="A23" s="4" t="s">
        <v>21</v>
      </c>
      <c r="B23" s="7"/>
      <c r="C23" s="18">
        <v>1492500</v>
      </c>
      <c r="D23" s="14">
        <f t="shared" si="0"/>
        <v>1492500</v>
      </c>
      <c r="E23" s="33"/>
      <c r="F23" s="38">
        <v>784920</v>
      </c>
      <c r="G23" s="63">
        <f t="shared" si="1"/>
        <v>0</v>
      </c>
      <c r="H23" s="56">
        <f t="shared" si="2"/>
        <v>2277420</v>
      </c>
      <c r="I23" s="45"/>
      <c r="J23" s="42"/>
    </row>
    <row r="24" spans="1:10" ht="16.5" customHeight="1" x14ac:dyDescent="0.2">
      <c r="A24" s="4" t="s">
        <v>22</v>
      </c>
      <c r="B24" s="7">
        <v>4822678</v>
      </c>
      <c r="C24" s="18">
        <v>2645351</v>
      </c>
      <c r="D24" s="14">
        <f t="shared" si="0"/>
        <v>7468029</v>
      </c>
      <c r="E24" s="33"/>
      <c r="F24" s="38"/>
      <c r="G24" s="63">
        <f t="shared" si="1"/>
        <v>4822678</v>
      </c>
      <c r="H24" s="56">
        <f t="shared" si="2"/>
        <v>2645351</v>
      </c>
      <c r="I24" s="45"/>
      <c r="J24" s="42"/>
    </row>
    <row r="25" spans="1:10" ht="16.5" customHeight="1" x14ac:dyDescent="0.2">
      <c r="A25" s="4" t="s">
        <v>23</v>
      </c>
      <c r="B25" s="7"/>
      <c r="C25" s="18">
        <v>30000</v>
      </c>
      <c r="D25" s="14">
        <f t="shared" si="0"/>
        <v>30000</v>
      </c>
      <c r="E25" s="33"/>
      <c r="F25" s="38"/>
      <c r="G25" s="63">
        <f t="shared" si="1"/>
        <v>0</v>
      </c>
      <c r="H25" s="56">
        <f t="shared" si="2"/>
        <v>30000</v>
      </c>
      <c r="I25" s="45"/>
      <c r="J25" s="42"/>
    </row>
    <row r="26" spans="1:10" ht="16.5" customHeight="1" x14ac:dyDescent="0.2">
      <c r="A26" s="4" t="s">
        <v>24</v>
      </c>
      <c r="B26" s="7">
        <v>287745</v>
      </c>
      <c r="C26" s="18">
        <v>157835</v>
      </c>
      <c r="D26" s="14">
        <f t="shared" si="0"/>
        <v>445580</v>
      </c>
      <c r="E26" s="33"/>
      <c r="F26" s="38"/>
      <c r="G26" s="63">
        <f t="shared" si="1"/>
        <v>287745</v>
      </c>
      <c r="H26" s="56">
        <f t="shared" si="2"/>
        <v>157835</v>
      </c>
      <c r="I26" s="45"/>
      <c r="J26" s="42"/>
    </row>
    <row r="27" spans="1:10" ht="16.5" customHeight="1" x14ac:dyDescent="0.2">
      <c r="A27" s="4" t="s">
        <v>25</v>
      </c>
      <c r="B27" s="7">
        <v>49255</v>
      </c>
      <c r="C27" s="18">
        <v>27018</v>
      </c>
      <c r="D27" s="14">
        <f t="shared" si="0"/>
        <v>76273</v>
      </c>
      <c r="E27" s="33"/>
      <c r="F27" s="38"/>
      <c r="G27" s="63">
        <f t="shared" si="1"/>
        <v>49255</v>
      </c>
      <c r="H27" s="56">
        <f t="shared" si="2"/>
        <v>27018</v>
      </c>
      <c r="I27" s="45"/>
      <c r="J27" s="42"/>
    </row>
    <row r="28" spans="1:10" ht="16.5" customHeight="1" x14ac:dyDescent="0.2">
      <c r="A28" s="4" t="s">
        <v>26</v>
      </c>
      <c r="B28" s="7"/>
      <c r="C28" s="18">
        <v>2279000</v>
      </c>
      <c r="D28" s="14">
        <f t="shared" si="0"/>
        <v>2279000</v>
      </c>
      <c r="E28" s="33"/>
      <c r="F28" s="38"/>
      <c r="G28" s="63">
        <f t="shared" si="1"/>
        <v>0</v>
      </c>
      <c r="H28" s="56">
        <f t="shared" si="2"/>
        <v>2279000</v>
      </c>
      <c r="I28" s="46"/>
      <c r="J28" s="42"/>
    </row>
    <row r="29" spans="1:10" ht="16.5" customHeight="1" x14ac:dyDescent="0.2">
      <c r="A29" s="4" t="s">
        <v>27</v>
      </c>
      <c r="B29" s="7">
        <v>621883</v>
      </c>
      <c r="C29" s="18">
        <v>341117</v>
      </c>
      <c r="D29" s="14">
        <f t="shared" si="0"/>
        <v>963000</v>
      </c>
      <c r="E29" s="33"/>
      <c r="F29" s="38"/>
      <c r="G29" s="63">
        <f t="shared" si="1"/>
        <v>621883</v>
      </c>
      <c r="H29" s="56">
        <f t="shared" si="2"/>
        <v>341117</v>
      </c>
    </row>
    <row r="30" spans="1:10" ht="16.5" customHeight="1" x14ac:dyDescent="0.2">
      <c r="A30" s="4" t="s">
        <v>28</v>
      </c>
      <c r="B30" s="7"/>
      <c r="C30" s="18">
        <v>21859960</v>
      </c>
      <c r="D30" s="14">
        <f t="shared" si="0"/>
        <v>21859960</v>
      </c>
      <c r="E30" s="33"/>
      <c r="F30" s="38">
        <v>1230000</v>
      </c>
      <c r="G30" s="63">
        <f t="shared" si="1"/>
        <v>0</v>
      </c>
      <c r="H30" s="56">
        <f t="shared" si="2"/>
        <v>23089960</v>
      </c>
    </row>
    <row r="31" spans="1:10" ht="16.5" customHeight="1" x14ac:dyDescent="0.2">
      <c r="A31" s="4" t="s">
        <v>29</v>
      </c>
      <c r="B31" s="7"/>
      <c r="C31" s="18">
        <v>26567320</v>
      </c>
      <c r="D31" s="14">
        <f t="shared" si="0"/>
        <v>26567320</v>
      </c>
      <c r="E31" s="33"/>
      <c r="F31" s="38">
        <v>978000</v>
      </c>
      <c r="G31" s="63">
        <f t="shared" si="1"/>
        <v>0</v>
      </c>
      <c r="H31" s="56">
        <f t="shared" si="2"/>
        <v>27545320</v>
      </c>
    </row>
    <row r="32" spans="1:10" ht="16.5" customHeight="1" x14ac:dyDescent="0.2">
      <c r="A32" s="4" t="s">
        <v>30</v>
      </c>
      <c r="B32" s="7">
        <v>548003</v>
      </c>
      <c r="C32" s="18">
        <v>300592</v>
      </c>
      <c r="D32" s="14">
        <f t="shared" si="0"/>
        <v>848595</v>
      </c>
      <c r="E32" s="33"/>
      <c r="F32" s="38"/>
      <c r="G32" s="63">
        <f t="shared" si="1"/>
        <v>548003</v>
      </c>
      <c r="H32" s="56">
        <f t="shared" si="2"/>
        <v>300592</v>
      </c>
    </row>
    <row r="33" spans="1:8" ht="16.5" customHeight="1" x14ac:dyDescent="0.2">
      <c r="A33" s="4" t="s">
        <v>31</v>
      </c>
      <c r="B33" s="7"/>
      <c r="C33" s="18">
        <v>55000</v>
      </c>
      <c r="D33" s="14">
        <f t="shared" si="0"/>
        <v>55000</v>
      </c>
      <c r="E33" s="33"/>
      <c r="F33" s="38"/>
      <c r="G33" s="63">
        <f t="shared" si="1"/>
        <v>0</v>
      </c>
      <c r="H33" s="56">
        <f t="shared" si="2"/>
        <v>55000</v>
      </c>
    </row>
    <row r="34" spans="1:8" ht="16.5" customHeight="1" x14ac:dyDescent="0.2">
      <c r="A34" s="4" t="s">
        <v>32</v>
      </c>
      <c r="B34" s="7">
        <v>1394000</v>
      </c>
      <c r="C34" s="18">
        <v>764641</v>
      </c>
      <c r="D34" s="14">
        <f t="shared" si="0"/>
        <v>2158641</v>
      </c>
      <c r="E34" s="33"/>
      <c r="F34" s="38"/>
      <c r="G34" s="63">
        <f t="shared" si="1"/>
        <v>1394000</v>
      </c>
      <c r="H34" s="56">
        <f t="shared" si="2"/>
        <v>764641</v>
      </c>
    </row>
    <row r="35" spans="1:8" ht="16.5" customHeight="1" x14ac:dyDescent="0.2">
      <c r="A35" s="4" t="s">
        <v>33</v>
      </c>
      <c r="B35" s="7"/>
      <c r="C35" s="18">
        <v>2132670</v>
      </c>
      <c r="D35" s="14">
        <f t="shared" si="0"/>
        <v>2132670</v>
      </c>
      <c r="E35" s="33"/>
      <c r="F35" s="38">
        <v>2832330</v>
      </c>
      <c r="G35" s="63">
        <f t="shared" si="1"/>
        <v>0</v>
      </c>
      <c r="H35" s="56">
        <f t="shared" si="2"/>
        <v>4965000</v>
      </c>
    </row>
    <row r="36" spans="1:8" ht="16.5" customHeight="1" x14ac:dyDescent="0.2">
      <c r="A36" s="4" t="s">
        <v>34</v>
      </c>
      <c r="B36" s="7">
        <v>3306988</v>
      </c>
      <c r="C36" s="18">
        <v>1813960</v>
      </c>
      <c r="D36" s="14">
        <f t="shared" si="0"/>
        <v>5120948</v>
      </c>
      <c r="E36" s="33"/>
      <c r="F36" s="38"/>
      <c r="G36" s="63">
        <f t="shared" si="1"/>
        <v>3306988</v>
      </c>
      <c r="H36" s="56">
        <f t="shared" si="2"/>
        <v>1813960</v>
      </c>
    </row>
    <row r="37" spans="1:8" ht="16.5" customHeight="1" x14ac:dyDescent="0.2">
      <c r="A37" s="4" t="s">
        <v>35</v>
      </c>
      <c r="B37" s="7"/>
      <c r="C37" s="18">
        <v>8476260</v>
      </c>
      <c r="D37" s="14">
        <f t="shared" si="0"/>
        <v>8476260</v>
      </c>
      <c r="E37" s="33"/>
      <c r="F37" s="38">
        <v>3010709</v>
      </c>
      <c r="G37" s="63">
        <f t="shared" si="1"/>
        <v>0</v>
      </c>
      <c r="H37" s="56">
        <f t="shared" si="2"/>
        <v>11486969</v>
      </c>
    </row>
    <row r="38" spans="1:8" ht="16.5" customHeight="1" x14ac:dyDescent="0.2">
      <c r="A38" s="4" t="s">
        <v>36</v>
      </c>
      <c r="B38" s="7"/>
      <c r="C38" s="18">
        <v>6270000</v>
      </c>
      <c r="D38" s="14">
        <f t="shared" si="0"/>
        <v>6270000</v>
      </c>
      <c r="E38" s="33"/>
      <c r="F38" s="38"/>
      <c r="G38" s="63">
        <f t="shared" si="1"/>
        <v>0</v>
      </c>
      <c r="H38" s="56">
        <f t="shared" si="2"/>
        <v>6270000</v>
      </c>
    </row>
    <row r="39" spans="1:8" ht="16.5" customHeight="1" x14ac:dyDescent="0.2">
      <c r="A39" s="4" t="s">
        <v>37</v>
      </c>
      <c r="B39" s="7">
        <v>6138442</v>
      </c>
      <c r="C39" s="18">
        <v>3367078</v>
      </c>
      <c r="D39" s="14">
        <f t="shared" si="0"/>
        <v>9505520</v>
      </c>
      <c r="E39" s="33"/>
      <c r="F39" s="38"/>
      <c r="G39" s="63">
        <f t="shared" si="1"/>
        <v>6138442</v>
      </c>
      <c r="H39" s="56">
        <f t="shared" si="2"/>
        <v>3367078</v>
      </c>
    </row>
    <row r="40" spans="1:8" ht="16.5" customHeight="1" x14ac:dyDescent="0.2">
      <c r="A40" s="4" t="s">
        <v>38</v>
      </c>
      <c r="B40" s="7">
        <v>10978</v>
      </c>
      <c r="C40" s="18">
        <v>6022</v>
      </c>
      <c r="D40" s="14">
        <f t="shared" si="0"/>
        <v>17000</v>
      </c>
      <c r="E40" s="33"/>
      <c r="F40" s="38"/>
      <c r="G40" s="63">
        <f t="shared" si="1"/>
        <v>10978</v>
      </c>
      <c r="H40" s="56">
        <f t="shared" si="2"/>
        <v>6022</v>
      </c>
    </row>
    <row r="41" spans="1:8" ht="16.5" customHeight="1" x14ac:dyDescent="0.2">
      <c r="A41" s="4" t="s">
        <v>39</v>
      </c>
      <c r="B41" s="7"/>
      <c r="C41" s="18">
        <v>52371060</v>
      </c>
      <c r="D41" s="14">
        <f t="shared" si="0"/>
        <v>52371060</v>
      </c>
      <c r="E41" s="33"/>
      <c r="F41" s="113">
        <v>9280160</v>
      </c>
      <c r="G41" s="63">
        <f t="shared" si="1"/>
        <v>0</v>
      </c>
      <c r="H41" s="56">
        <f t="shared" si="2"/>
        <v>61651220</v>
      </c>
    </row>
    <row r="42" spans="1:8" ht="16.5" customHeight="1" thickBot="1" x14ac:dyDescent="0.25">
      <c r="A42" s="4" t="s">
        <v>40</v>
      </c>
      <c r="B42" s="7"/>
      <c r="C42" s="18">
        <v>10563102</v>
      </c>
      <c r="D42" s="14">
        <f t="shared" si="0"/>
        <v>10563102</v>
      </c>
      <c r="E42" s="34"/>
      <c r="F42" s="114">
        <v>756500</v>
      </c>
      <c r="G42" s="59">
        <f t="shared" si="1"/>
        <v>0</v>
      </c>
      <c r="H42" s="64">
        <f t="shared" si="2"/>
        <v>11319602</v>
      </c>
    </row>
    <row r="43" spans="1:8" ht="16.5" customHeight="1" x14ac:dyDescent="0.2">
      <c r="A43" s="3" t="s">
        <v>55</v>
      </c>
      <c r="B43" s="10">
        <f>B9-B14</f>
        <v>-3599112</v>
      </c>
      <c r="C43" s="26">
        <f>C9-C14</f>
        <v>17238676</v>
      </c>
      <c r="D43" s="24">
        <f t="shared" si="0"/>
        <v>13639564</v>
      </c>
      <c r="E43" s="33"/>
      <c r="F43" s="40">
        <f>F9-F14</f>
        <v>5493381</v>
      </c>
      <c r="G43" s="58">
        <f>SUM(E43,B43)</f>
        <v>-3599112</v>
      </c>
      <c r="H43" s="67">
        <f>SUM(F43,C43)</f>
        <v>22732057</v>
      </c>
    </row>
    <row r="44" spans="1:8" ht="16.5" customHeight="1" x14ac:dyDescent="0.2">
      <c r="A44" s="3" t="s">
        <v>42</v>
      </c>
      <c r="B44" s="9">
        <f>SUM(B45:B46)</f>
        <v>2147868</v>
      </c>
      <c r="C44" s="17">
        <f>SUM(C45:C46)</f>
        <v>1178156</v>
      </c>
      <c r="D44" s="20">
        <f t="shared" si="0"/>
        <v>3326024</v>
      </c>
      <c r="E44" s="33"/>
      <c r="F44" s="39">
        <f>SUM(F45:F46)</f>
        <v>37711</v>
      </c>
      <c r="G44" s="68">
        <f t="shared" si="1"/>
        <v>2147868</v>
      </c>
      <c r="H44" s="69">
        <f t="shared" si="2"/>
        <v>1215867</v>
      </c>
    </row>
    <row r="45" spans="1:8" ht="16.5" customHeight="1" x14ac:dyDescent="0.2">
      <c r="A45" s="4" t="s">
        <v>43</v>
      </c>
      <c r="B45" s="7">
        <v>494599</v>
      </c>
      <c r="C45" s="18">
        <v>271299</v>
      </c>
      <c r="D45" s="14">
        <f t="shared" si="0"/>
        <v>765898</v>
      </c>
      <c r="E45" s="33"/>
      <c r="F45" s="38">
        <v>1064</v>
      </c>
      <c r="G45" s="63">
        <f t="shared" si="1"/>
        <v>494599</v>
      </c>
      <c r="H45" s="56">
        <f t="shared" si="2"/>
        <v>272363</v>
      </c>
    </row>
    <row r="46" spans="1:8" ht="16.5" customHeight="1" x14ac:dyDescent="0.2">
      <c r="A46" s="4" t="s">
        <v>44</v>
      </c>
      <c r="B46" s="7">
        <v>1653269</v>
      </c>
      <c r="C46" s="18">
        <v>906857</v>
      </c>
      <c r="D46" s="14">
        <f t="shared" si="0"/>
        <v>2560126</v>
      </c>
      <c r="E46" s="33"/>
      <c r="F46" s="38">
        <v>36647</v>
      </c>
      <c r="G46" s="63">
        <f t="shared" si="1"/>
        <v>1653269</v>
      </c>
      <c r="H46" s="56">
        <f t="shared" si="2"/>
        <v>943504</v>
      </c>
    </row>
    <row r="47" spans="1:8" ht="16.5" customHeight="1" x14ac:dyDescent="0.2">
      <c r="A47" s="3" t="s">
        <v>45</v>
      </c>
      <c r="B47" s="9">
        <f>SUM(B48)</f>
        <v>0</v>
      </c>
      <c r="C47" s="27">
        <v>79150</v>
      </c>
      <c r="D47" s="20">
        <f t="shared" si="0"/>
        <v>79150</v>
      </c>
      <c r="E47" s="33"/>
      <c r="F47" s="33"/>
      <c r="G47" s="68">
        <f t="shared" si="1"/>
        <v>0</v>
      </c>
      <c r="H47" s="69">
        <f t="shared" si="2"/>
        <v>79150</v>
      </c>
    </row>
    <row r="48" spans="1:8" ht="16.5" customHeight="1" x14ac:dyDescent="0.2">
      <c r="A48" s="4" t="s">
        <v>46</v>
      </c>
      <c r="B48" s="7"/>
      <c r="C48" s="17">
        <v>79150</v>
      </c>
      <c r="D48" s="14">
        <f t="shared" si="0"/>
        <v>79150</v>
      </c>
      <c r="E48" s="33"/>
      <c r="F48" s="33"/>
      <c r="G48" s="63">
        <f t="shared" si="1"/>
        <v>0</v>
      </c>
      <c r="H48" s="56">
        <f t="shared" si="2"/>
        <v>79150</v>
      </c>
    </row>
    <row r="49" spans="1:8" ht="16.5" customHeight="1" x14ac:dyDescent="0.2">
      <c r="A49" s="3" t="s">
        <v>47</v>
      </c>
      <c r="B49" s="9"/>
      <c r="C49" s="17"/>
      <c r="D49" s="14">
        <f t="shared" si="0"/>
        <v>0</v>
      </c>
      <c r="E49" s="33"/>
      <c r="F49" s="33"/>
      <c r="G49" s="63">
        <f t="shared" si="1"/>
        <v>0</v>
      </c>
      <c r="H49" s="56">
        <f t="shared" si="2"/>
        <v>0</v>
      </c>
    </row>
    <row r="50" spans="1:8" ht="16.5" customHeight="1" thickBot="1" x14ac:dyDescent="0.25">
      <c r="A50" s="3" t="s">
        <v>48</v>
      </c>
      <c r="B50" s="25"/>
      <c r="C50" s="28"/>
      <c r="D50" s="13">
        <f t="shared" si="0"/>
        <v>0</v>
      </c>
      <c r="E50" s="33"/>
      <c r="F50" s="33"/>
      <c r="G50" s="59">
        <f t="shared" si="1"/>
        <v>0</v>
      </c>
      <c r="H50" s="64">
        <f t="shared" si="2"/>
        <v>0</v>
      </c>
    </row>
    <row r="51" spans="1:8" ht="16.5" customHeight="1" thickBot="1" x14ac:dyDescent="0.25">
      <c r="A51" s="5" t="s">
        <v>54</v>
      </c>
      <c r="B51" s="21">
        <f>B43+B44-B47</f>
        <v>-1451244</v>
      </c>
      <c r="C51" s="22">
        <f>C43+C44-C47</f>
        <v>18337682</v>
      </c>
      <c r="D51" s="23">
        <f t="shared" si="0"/>
        <v>16886438</v>
      </c>
      <c r="E51" s="32"/>
      <c r="F51" s="41">
        <f>F43+F44-F47</f>
        <v>5531092</v>
      </c>
      <c r="G51" s="65">
        <f t="shared" si="1"/>
        <v>-1451244</v>
      </c>
      <c r="H51" s="66">
        <f t="shared" si="2"/>
        <v>23868774</v>
      </c>
    </row>
  </sheetData>
  <mergeCells count="6">
    <mergeCell ref="A7:A8"/>
    <mergeCell ref="B7:D7"/>
    <mergeCell ref="E7:F7"/>
    <mergeCell ref="G7:H7"/>
    <mergeCell ref="A1:H1"/>
    <mergeCell ref="A3:H3"/>
  </mergeCells>
  <phoneticPr fontId="17" type="noConversion"/>
  <pageMargins left="0.55000000000000004" right="0" top="0.17" bottom="0" header="0.19" footer="0.19685039370078741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통합손익</vt:lpstr>
      <vt:lpstr>고유목적손익</vt:lpstr>
      <vt:lpstr>통합손익!Print_Area</vt:lpstr>
    </vt:vector>
  </TitlesOfParts>
  <Company>DuzonBizon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2019-03-20T11:24:08Z</cp:lastPrinted>
  <dcterms:created xsi:type="dcterms:W3CDTF">2019-03-18T13:17:29Z</dcterms:created>
  <dcterms:modified xsi:type="dcterms:W3CDTF">2019-07-01T07:14:04Z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